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costa/Desktop/"/>
    </mc:Choice>
  </mc:AlternateContent>
  <xr:revisionPtr revIDLastSave="0" documentId="8_{BD31F95C-EE6C-3A42-964F-64B61806F2C9}" xr6:coauthVersionLast="45" xr6:coauthVersionMax="45" xr10:uidLastSave="{00000000-0000-0000-0000-000000000000}"/>
  <bookViews>
    <workbookView xWindow="14540" yWindow="1760" windowWidth="33980" windowHeight="26240" xr2:uid="{00000000-000D-0000-FFFF-FFFF00000000}"/>
  </bookViews>
  <sheets>
    <sheet name="October" sheetId="1" r:id="rId1"/>
    <sheet name="Sheet1" sheetId="3" r:id="rId2"/>
    <sheet name="Sheet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G12" i="1"/>
  <c r="G15" i="1" l="1"/>
  <c r="H15" i="1" l="1"/>
  <c r="D32" i="1" s="1"/>
  <c r="F15" i="1"/>
  <c r="D35" i="1"/>
  <c r="C27" i="1"/>
  <c r="C28" i="1" s="1"/>
  <c r="B27" i="1"/>
  <c r="B28" i="1" s="1"/>
  <c r="D26" i="1"/>
  <c r="D25" i="1"/>
  <c r="D24" i="1"/>
  <c r="D23" i="1"/>
  <c r="D22" i="1"/>
  <c r="D21" i="1"/>
  <c r="D20" i="1"/>
  <c r="D19" i="1"/>
  <c r="D18" i="1"/>
  <c r="D17" i="1"/>
  <c r="C12" i="1"/>
  <c r="B12" i="1"/>
  <c r="D11" i="1"/>
  <c r="D10" i="1"/>
  <c r="D9" i="1"/>
  <c r="D8" i="1"/>
  <c r="D7" i="1"/>
  <c r="D6" i="1"/>
  <c r="D5" i="1"/>
  <c r="D4" i="1"/>
  <c r="D3" i="1"/>
  <c r="D2" i="1"/>
  <c r="I30" i="1" l="1"/>
  <c r="I32" i="1"/>
  <c r="D27" i="1"/>
  <c r="D12" i="1"/>
  <c r="I34" i="1" l="1"/>
</calcChain>
</file>

<file path=xl/sharedStrings.xml><?xml version="1.0" encoding="utf-8"?>
<sst xmlns="http://schemas.openxmlformats.org/spreadsheetml/2006/main" count="68" uniqueCount="58">
  <si>
    <t>Projected Cost</t>
  </si>
  <si>
    <t>Actual Cost</t>
  </si>
  <si>
    <t>Difference</t>
  </si>
  <si>
    <t>Phone</t>
  </si>
  <si>
    <t>Electricity</t>
  </si>
  <si>
    <t>Gas</t>
  </si>
  <si>
    <t>Total</t>
  </si>
  <si>
    <t>EXPENSES</t>
  </si>
  <si>
    <t>Rent</t>
  </si>
  <si>
    <t>Car Payment</t>
  </si>
  <si>
    <t>Groceries</t>
  </si>
  <si>
    <t>YEARLY COSTS</t>
  </si>
  <si>
    <t>Car Registration</t>
  </si>
  <si>
    <t>Car Maintenance</t>
  </si>
  <si>
    <t>Car Insurance</t>
  </si>
  <si>
    <t>Renters Insurance</t>
  </si>
  <si>
    <t>Medical Copays</t>
  </si>
  <si>
    <t>Flights</t>
  </si>
  <si>
    <t>Amazon</t>
  </si>
  <si>
    <t>Fishing Permit</t>
  </si>
  <si>
    <t>Savings</t>
  </si>
  <si>
    <t>Costco</t>
  </si>
  <si>
    <t>Books</t>
  </si>
  <si>
    <t>Fees</t>
  </si>
  <si>
    <t>Laundry (Other Household)</t>
  </si>
  <si>
    <t>PROJECTED MONTHLY INCOME</t>
  </si>
  <si>
    <t>Total monthly income</t>
  </si>
  <si>
    <t>ACTUAL MONTHLY INCOME</t>
  </si>
  <si>
    <t>ACTUAL BALANCE (Actual income minus expenses)</t>
  </si>
  <si>
    <t>DIFFERENCE (Actual minus projected)</t>
  </si>
  <si>
    <t>Per Month Total</t>
  </si>
  <si>
    <t>Allowance + Spending</t>
  </si>
  <si>
    <t>Work income</t>
  </si>
  <si>
    <t>Work actual</t>
  </si>
  <si>
    <t>FINANCIAL AID</t>
  </si>
  <si>
    <t xml:space="preserve">          $</t>
  </si>
  <si>
    <t>Pell</t>
  </si>
  <si>
    <t>Scholarship</t>
  </si>
  <si>
    <t>SUB</t>
  </si>
  <si>
    <t>UNSUB</t>
  </si>
  <si>
    <t>School Cost</t>
  </si>
  <si>
    <t>Tuition</t>
  </si>
  <si>
    <t>Fin Aid -</t>
  </si>
  <si>
    <t>Refund</t>
  </si>
  <si>
    <t>Financial Aid refund</t>
  </si>
  <si>
    <t>Roth IRA</t>
  </si>
  <si>
    <t>Health/Life/Dental Insurance</t>
  </si>
  <si>
    <r>
      <rPr>
        <b/>
        <sz val="13"/>
        <color indexed="63"/>
        <rFont val="Calibri"/>
        <family val="2"/>
        <scheme val="minor"/>
      </rPr>
      <t xml:space="preserve">PROJECTED BALANCE </t>
    </r>
    <r>
      <rPr>
        <b/>
        <sz val="10"/>
        <color indexed="63"/>
        <rFont val="Calibri"/>
        <family val="2"/>
        <scheme val="minor"/>
      </rPr>
      <t>( income minus expenses)</t>
    </r>
  </si>
  <si>
    <t>List Debts/Credit Card Balances/Loans</t>
  </si>
  <si>
    <t>Unpaid Principle</t>
  </si>
  <si>
    <t>interest rate</t>
  </si>
  <si>
    <t>minimum payment</t>
  </si>
  <si>
    <t>Goal</t>
  </si>
  <si>
    <t>Short Term Action Plan</t>
  </si>
  <si>
    <t>Long Term Action Plan</t>
  </si>
  <si>
    <t>Investments</t>
  </si>
  <si>
    <t>Study Abroad</t>
  </si>
  <si>
    <t>Credit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</si>
</sst>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indexed="6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7">
    <border>
      <left/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ouble">
        <color rgb="FFFF800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medium">
        <color theme="4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/>
      </top>
      <bottom style="thin">
        <color theme="4" tint="0.39994506668294322"/>
      </bottom>
      <diagonal/>
    </border>
  </borders>
  <cellStyleXfs count="2">
    <xf numFmtId="0" fontId="0" fillId="0" borderId="0"/>
    <xf numFmtId="0" fontId="4" fillId="0" borderId="10" applyNumberFormat="0" applyFill="0" applyAlignment="0" applyProtection="0"/>
  </cellStyleXfs>
  <cellXfs count="2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shrinkToFit="1"/>
    </xf>
    <xf numFmtId="164" fontId="1" fillId="0" borderId="2" xfId="0" applyNumberFormat="1" applyFont="1" applyFill="1" applyBorder="1"/>
    <xf numFmtId="164" fontId="1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/>
    <xf numFmtId="6" fontId="3" fillId="3" borderId="7" xfId="0" applyNumberFormat="1" applyFont="1" applyFill="1" applyBorder="1" applyAlignment="1">
      <alignment horizontal="right" vertical="center"/>
    </xf>
    <xf numFmtId="6" fontId="2" fillId="2" borderId="7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shrinkToFit="1"/>
    </xf>
    <xf numFmtId="164" fontId="1" fillId="5" borderId="14" xfId="0" applyNumberFormat="1" applyFont="1" applyFill="1" applyBorder="1"/>
    <xf numFmtId="0" fontId="1" fillId="4" borderId="12" xfId="0" applyFont="1" applyFill="1" applyBorder="1" applyAlignment="1">
      <alignment shrinkToFit="1"/>
    </xf>
    <xf numFmtId="164" fontId="1" fillId="4" borderId="14" xfId="0" applyNumberFormat="1" applyFont="1" applyFill="1" applyBorder="1"/>
    <xf numFmtId="0" fontId="5" fillId="4" borderId="11" xfId="0" applyFont="1" applyFill="1" applyBorder="1"/>
    <xf numFmtId="0" fontId="5" fillId="4" borderId="13" xfId="0" applyFont="1" applyFill="1" applyBorder="1"/>
    <xf numFmtId="0" fontId="5" fillId="4" borderId="15" xfId="0" applyFont="1" applyFill="1" applyBorder="1"/>
    <xf numFmtId="164" fontId="5" fillId="4" borderId="16" xfId="0" applyNumberFormat="1" applyFont="1" applyFill="1" applyBorder="1"/>
    <xf numFmtId="0" fontId="4" fillId="0" borderId="10" xfId="1"/>
    <xf numFmtId="164" fontId="4" fillId="0" borderId="10" xfId="1" applyNumberFormat="1"/>
    <xf numFmtId="0" fontId="2" fillId="3" borderId="7" xfId="0" applyFont="1" applyFill="1" applyBorder="1" applyAlignment="1">
      <alignment horizontal="left" vertical="center" shrinkToFit="1"/>
    </xf>
    <xf numFmtId="6" fontId="2" fillId="2" borderId="7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2">
    <cellStyle name="Linked Cell" xfId="1" builtinId="24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1:D12" totalsRowCount="1" headerRowDxfId="23" dataDxfId="22" totalsRowDxfId="20" tableBorderDxfId="21">
  <autoFilter ref="A1:D11" xr:uid="{00000000-0009-0000-0100-000002000000}"/>
  <tableColumns count="4">
    <tableColumn id="1" xr3:uid="{00000000-0010-0000-0000-000001000000}" name="EXPENSES" totalsRowLabel="Total" dataDxfId="19" totalsRowDxfId="18"/>
    <tableColumn id="2" xr3:uid="{00000000-0010-0000-0000-000002000000}" name="Projected Cost" totalsRowFunction="sum" dataDxfId="17" totalsRowDxfId="16"/>
    <tableColumn id="3" xr3:uid="{00000000-0010-0000-0000-000003000000}" name="Actual Cost" totalsRowFunction="sum" dataDxfId="15" totalsRowDxfId="14"/>
    <tableColumn id="4" xr3:uid="{00000000-0010-0000-0000-000004000000}" name="Difference" totalsRowFunction="sum" dataDxfId="13" totalsRowDxfId="12">
      <calculatedColumnFormula>Table1[[#This Row],[Projected Cost]]-Table1[[#This Row],[Actual Cost]]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16:D27" totalsRowCount="1" headerRowDxfId="11" dataDxfId="10" totalsRowDxfId="8" tableBorderDxfId="9">
  <autoFilter ref="A16:D26" xr:uid="{00000000-0009-0000-0100-000003000000}"/>
  <tableColumns count="4">
    <tableColumn id="1" xr3:uid="{00000000-0010-0000-0100-000001000000}" name="YEARLY COSTS" totalsRowLabel="Total" dataDxfId="7" totalsRowDxfId="6"/>
    <tableColumn id="2" xr3:uid="{00000000-0010-0000-0100-000002000000}" name="Projected Cost" totalsRowFunction="sum" dataDxfId="5" totalsRowDxfId="4"/>
    <tableColumn id="3" xr3:uid="{00000000-0010-0000-0100-000003000000}" name="Actual Cost" totalsRowFunction="sum" dataDxfId="3" totalsRowDxfId="2"/>
    <tableColumn id="4" xr3:uid="{00000000-0010-0000-0100-000004000000}" name="Difference" totalsRowFunction="sum" dataDxfId="1" totalsRowDxfId="0">
      <calculatedColumnFormula>Table14[[#This Row],[Projected Cost]]-Table14[[#This Row],[Actual Cost]]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144" zoomScaleNormal="144" workbookViewId="0">
      <selection activeCell="O10" sqref="O10"/>
    </sheetView>
  </sheetViews>
  <sheetFormatPr baseColWidth="10" defaultColWidth="8.83203125" defaultRowHeight="15" x14ac:dyDescent="0.2"/>
  <cols>
    <col min="1" max="1" width="24.5" bestFit="1" customWidth="1"/>
    <col min="2" max="2" width="14.1640625" customWidth="1"/>
    <col min="3" max="3" width="14" customWidth="1"/>
    <col min="4" max="4" width="15" customWidth="1"/>
    <col min="6" max="6" width="11.6640625" bestFit="1" customWidth="1"/>
    <col min="7" max="7" width="10" bestFit="1" customWidth="1"/>
    <col min="8" max="8" width="6.6640625" bestFit="1" customWidth="1"/>
  </cols>
  <sheetData>
    <row r="1" spans="1:10" x14ac:dyDescent="0.2">
      <c r="A1" s="1" t="s">
        <v>7</v>
      </c>
      <c r="B1" s="2" t="s">
        <v>0</v>
      </c>
      <c r="C1" s="2" t="s">
        <v>1</v>
      </c>
      <c r="D1" s="3" t="s">
        <v>2</v>
      </c>
      <c r="F1" s="14" t="s">
        <v>34</v>
      </c>
      <c r="G1" s="15" t="s">
        <v>35</v>
      </c>
      <c r="I1" s="14" t="s">
        <v>40</v>
      </c>
      <c r="J1" s="15" t="s">
        <v>35</v>
      </c>
    </row>
    <row r="2" spans="1:10" x14ac:dyDescent="0.2">
      <c r="A2" s="4" t="s">
        <v>8</v>
      </c>
      <c r="B2" s="5">
        <v>900</v>
      </c>
      <c r="C2" s="5">
        <v>900</v>
      </c>
      <c r="D2" s="6">
        <f>Table1[[#This Row],[Projected Cost]]-Table1[[#This Row],[Actual Cost]]</f>
        <v>0</v>
      </c>
      <c r="F2" s="10" t="s">
        <v>36</v>
      </c>
      <c r="G2" s="11">
        <v>3000</v>
      </c>
      <c r="I2" s="10" t="s">
        <v>41</v>
      </c>
      <c r="J2" s="11">
        <v>2500</v>
      </c>
    </row>
    <row r="3" spans="1:10" x14ac:dyDescent="0.2">
      <c r="A3" s="4" t="s">
        <v>3</v>
      </c>
      <c r="B3" s="5">
        <v>60</v>
      </c>
      <c r="C3" s="5">
        <v>60</v>
      </c>
      <c r="D3" s="6">
        <f>Table1[[#This Row],[Projected Cost]]-Table1[[#This Row],[Actual Cost]]</f>
        <v>0</v>
      </c>
      <c r="F3" s="12" t="s">
        <v>37</v>
      </c>
      <c r="G3" s="11"/>
      <c r="I3" s="12" t="s">
        <v>23</v>
      </c>
      <c r="J3" s="13">
        <v>500</v>
      </c>
    </row>
    <row r="4" spans="1:10" x14ac:dyDescent="0.2">
      <c r="A4" s="4" t="s">
        <v>4</v>
      </c>
      <c r="B4" s="5">
        <v>45</v>
      </c>
      <c r="C4" s="5">
        <v>45</v>
      </c>
      <c r="D4" s="6">
        <f>Table1[[#This Row],[Projected Cost]]-Table1[[#This Row],[Actual Cost]]</f>
        <v>0</v>
      </c>
      <c r="F4" s="10" t="s">
        <v>38</v>
      </c>
      <c r="G4" s="11"/>
      <c r="I4" s="10" t="s">
        <v>22</v>
      </c>
      <c r="J4" s="11">
        <v>500</v>
      </c>
    </row>
    <row r="5" spans="1:10" x14ac:dyDescent="0.2">
      <c r="A5" s="4" t="s">
        <v>5</v>
      </c>
      <c r="B5" s="5">
        <v>80</v>
      </c>
      <c r="C5" s="5">
        <v>120</v>
      </c>
      <c r="D5" s="6">
        <f>Table1[[#This Row],[Projected Cost]]-Table1[[#This Row],[Actual Cost]]</f>
        <v>-40</v>
      </c>
      <c r="F5" s="12" t="s">
        <v>39</v>
      </c>
      <c r="G5" s="11">
        <v>4500</v>
      </c>
      <c r="I5" s="12"/>
      <c r="J5" s="13"/>
    </row>
    <row r="6" spans="1:10" x14ac:dyDescent="0.2">
      <c r="A6" s="4" t="s">
        <v>9</v>
      </c>
      <c r="B6" s="5">
        <v>200</v>
      </c>
      <c r="C6" s="5">
        <v>200</v>
      </c>
      <c r="D6" s="6">
        <f>Table1[[#This Row],[Projected Cost]]-Table1[[#This Row],[Actual Cost]]</f>
        <v>0</v>
      </c>
      <c r="F6" s="10"/>
      <c r="G6" s="11"/>
      <c r="I6" s="10"/>
      <c r="J6" s="11"/>
    </row>
    <row r="7" spans="1:10" x14ac:dyDescent="0.2">
      <c r="A7" s="4" t="s">
        <v>10</v>
      </c>
      <c r="B7" s="5">
        <v>200</v>
      </c>
      <c r="C7" s="5">
        <v>350</v>
      </c>
      <c r="D7" s="6">
        <f>Table1[[#This Row],[Projected Cost]]-Table1[[#This Row],[Actual Cost]]</f>
        <v>-150</v>
      </c>
      <c r="F7" s="12"/>
      <c r="G7" s="11"/>
      <c r="I7" s="12"/>
      <c r="J7" s="13"/>
    </row>
    <row r="8" spans="1:10" x14ac:dyDescent="0.2">
      <c r="A8" s="4" t="s">
        <v>31</v>
      </c>
      <c r="B8" s="5">
        <v>150</v>
      </c>
      <c r="C8" s="5"/>
      <c r="D8" s="6">
        <f>Table1[[#This Row],[Projected Cost]]-Table1[[#This Row],[Actual Cost]]</f>
        <v>150</v>
      </c>
      <c r="F8" s="10"/>
      <c r="G8" s="11"/>
      <c r="I8" s="10"/>
      <c r="J8" s="11"/>
    </row>
    <row r="9" spans="1:10" x14ac:dyDescent="0.2">
      <c r="A9" s="4" t="s">
        <v>45</v>
      </c>
      <c r="B9" s="5">
        <v>500</v>
      </c>
      <c r="C9" s="5"/>
      <c r="D9" s="6">
        <f>Table1[[#This Row],[Projected Cost]]-Table1[[#This Row],[Actual Cost]]</f>
        <v>500</v>
      </c>
      <c r="F9" s="12"/>
      <c r="G9" s="11"/>
      <c r="I9" s="12"/>
      <c r="J9" s="13"/>
    </row>
    <row r="10" spans="1:10" x14ac:dyDescent="0.2">
      <c r="A10" s="4" t="s">
        <v>20</v>
      </c>
      <c r="B10" s="5">
        <v>150</v>
      </c>
      <c r="C10" s="5"/>
      <c r="D10" s="6">
        <f>Table1[[#This Row],[Projected Cost]]-Table1[[#This Row],[Actual Cost]]</f>
        <v>150</v>
      </c>
      <c r="F10" s="10"/>
      <c r="G10" s="11"/>
      <c r="I10" s="10"/>
      <c r="J10" s="11"/>
    </row>
    <row r="11" spans="1:10" ht="16" thickBot="1" x14ac:dyDescent="0.25">
      <c r="A11" s="4" t="s">
        <v>46</v>
      </c>
      <c r="B11" s="5">
        <v>200</v>
      </c>
      <c r="C11" s="5">
        <v>200</v>
      </c>
      <c r="D11" s="6">
        <f>Table1[[#This Row],[Projected Cost]]-Table1[[#This Row],[Actual Cost]]</f>
        <v>0</v>
      </c>
      <c r="F11" s="12"/>
      <c r="G11" s="11"/>
      <c r="I11" s="12"/>
      <c r="J11" s="13"/>
    </row>
    <row r="12" spans="1:10" x14ac:dyDescent="0.2">
      <c r="A12" s="1" t="s">
        <v>6</v>
      </c>
      <c r="B12" s="5">
        <f>SUBTOTAL(109,Table1[Projected Cost])</f>
        <v>2485</v>
      </c>
      <c r="C12" s="5">
        <f>SUBTOTAL(109,Table1[Actual Cost])</f>
        <v>1875</v>
      </c>
      <c r="D12" s="7">
        <f>SUBTOTAL(109,Table1[Difference])</f>
        <v>610</v>
      </c>
      <c r="F12" s="16" t="s">
        <v>6</v>
      </c>
      <c r="G12" s="17">
        <f>SUM(G2:G11)</f>
        <v>7500</v>
      </c>
      <c r="I12" s="16" t="s">
        <v>6</v>
      </c>
      <c r="J12" s="17">
        <f>SUM(J2:J11)</f>
        <v>3500</v>
      </c>
    </row>
    <row r="14" spans="1:10" ht="16" thickBot="1" x14ac:dyDescent="0.25">
      <c r="F14" s="18" t="s">
        <v>42</v>
      </c>
      <c r="G14" s="18" t="s">
        <v>40</v>
      </c>
      <c r="H14" s="18" t="s">
        <v>43</v>
      </c>
    </row>
    <row r="15" spans="1:10" ht="17" thickTop="1" thickBot="1" x14ac:dyDescent="0.25">
      <c r="F15" s="19">
        <f>(G12)</f>
        <v>7500</v>
      </c>
      <c r="G15" s="19">
        <f>(J12)</f>
        <v>3500</v>
      </c>
      <c r="H15" s="19">
        <f>(G12-J12)</f>
        <v>4000</v>
      </c>
    </row>
    <row r="16" spans="1:10" ht="16" thickTop="1" x14ac:dyDescent="0.2">
      <c r="A16" s="1" t="s">
        <v>11</v>
      </c>
      <c r="B16" s="2" t="s">
        <v>0</v>
      </c>
      <c r="C16" s="2" t="s">
        <v>1</v>
      </c>
      <c r="D16" s="3" t="s">
        <v>2</v>
      </c>
    </row>
    <row r="17" spans="1:9" x14ac:dyDescent="0.2">
      <c r="A17" s="4" t="s">
        <v>12</v>
      </c>
      <c r="B17" s="5">
        <v>100</v>
      </c>
      <c r="C17" s="5"/>
      <c r="D17" s="6">
        <f>Table14[[#This Row],[Projected Cost]]-Table14[[#This Row],[Actual Cost]]</f>
        <v>100</v>
      </c>
    </row>
    <row r="18" spans="1:9" x14ac:dyDescent="0.2">
      <c r="A18" s="4" t="s">
        <v>13</v>
      </c>
      <c r="B18" s="5">
        <v>200</v>
      </c>
      <c r="C18" s="5"/>
      <c r="D18" s="6">
        <f>Table14[[#This Row],[Projected Cost]]-Table14[[#This Row],[Actual Cost]]</f>
        <v>200</v>
      </c>
    </row>
    <row r="19" spans="1:9" x14ac:dyDescent="0.2">
      <c r="A19" s="4" t="s">
        <v>14</v>
      </c>
      <c r="B19" s="5">
        <v>500</v>
      </c>
      <c r="C19" s="5"/>
      <c r="D19" s="6">
        <f>Table14[[#This Row],[Projected Cost]]-Table14[[#This Row],[Actual Cost]]</f>
        <v>500</v>
      </c>
    </row>
    <row r="20" spans="1:9" x14ac:dyDescent="0.2">
      <c r="A20" s="4" t="s">
        <v>15</v>
      </c>
      <c r="B20" s="5">
        <v>150</v>
      </c>
      <c r="C20" s="5"/>
      <c r="D20" s="6">
        <f>Table14[[#This Row],[Projected Cost]]-Table14[[#This Row],[Actual Cost]]</f>
        <v>150</v>
      </c>
    </row>
    <row r="21" spans="1:9" x14ac:dyDescent="0.2">
      <c r="A21" s="4" t="s">
        <v>16</v>
      </c>
      <c r="B21" s="5">
        <v>200</v>
      </c>
      <c r="C21" s="5"/>
      <c r="D21" s="6">
        <f>Table14[[#This Row],[Projected Cost]]-Table14[[#This Row],[Actual Cost]]</f>
        <v>200</v>
      </c>
    </row>
    <row r="22" spans="1:9" x14ac:dyDescent="0.2">
      <c r="A22" s="4" t="s">
        <v>17</v>
      </c>
      <c r="B22" s="5">
        <v>1000</v>
      </c>
      <c r="C22" s="5"/>
      <c r="D22" s="6">
        <f>Table14[[#This Row],[Projected Cost]]-Table14[[#This Row],[Actual Cost]]</f>
        <v>1000</v>
      </c>
    </row>
    <row r="23" spans="1:9" x14ac:dyDescent="0.2">
      <c r="A23" s="4" t="s">
        <v>18</v>
      </c>
      <c r="B23" s="5">
        <v>100</v>
      </c>
      <c r="C23" s="5"/>
      <c r="D23" s="6">
        <f>Table14[[#This Row],[Projected Cost]]-Table14[[#This Row],[Actual Cost]]</f>
        <v>100</v>
      </c>
    </row>
    <row r="24" spans="1:9" x14ac:dyDescent="0.2">
      <c r="A24" s="4" t="s">
        <v>19</v>
      </c>
      <c r="B24" s="5">
        <v>75</v>
      </c>
      <c r="C24" s="5"/>
      <c r="D24" s="6">
        <f>Table14[[#This Row],[Projected Cost]]-Table14[[#This Row],[Actual Cost]]</f>
        <v>75</v>
      </c>
    </row>
    <row r="25" spans="1:9" x14ac:dyDescent="0.2">
      <c r="A25" s="4" t="s">
        <v>21</v>
      </c>
      <c r="B25" s="5">
        <v>200</v>
      </c>
      <c r="C25" s="5"/>
      <c r="D25" s="6">
        <f>Table14[[#This Row],[Projected Cost]]-Table14[[#This Row],[Actual Cost]]</f>
        <v>200</v>
      </c>
    </row>
    <row r="26" spans="1:9" x14ac:dyDescent="0.2">
      <c r="A26" s="4" t="s">
        <v>24</v>
      </c>
      <c r="B26" s="5">
        <v>100</v>
      </c>
      <c r="C26" s="5"/>
      <c r="D26" s="6">
        <f>Table14[[#This Row],[Projected Cost]]-Table14[[#This Row],[Actual Cost]]</f>
        <v>100</v>
      </c>
    </row>
    <row r="27" spans="1:9" x14ac:dyDescent="0.2">
      <c r="A27" s="1" t="s">
        <v>6</v>
      </c>
      <c r="B27" s="5">
        <f>SUBTOTAL(109,Table14[Projected Cost])</f>
        <v>2625</v>
      </c>
      <c r="C27" s="5">
        <f>SUBTOTAL(109,Table14[Actual Cost])</f>
        <v>0</v>
      </c>
      <c r="D27" s="7">
        <f>SUBTOTAL(109,Table14[Difference])</f>
        <v>2625</v>
      </c>
    </row>
    <row r="28" spans="1:9" x14ac:dyDescent="0.2">
      <c r="A28" t="s">
        <v>30</v>
      </c>
      <c r="B28">
        <f>(B27/12)</f>
        <v>218.75</v>
      </c>
      <c r="C28">
        <f>(C27/12)</f>
        <v>0</v>
      </c>
    </row>
    <row r="30" spans="1:9" x14ac:dyDescent="0.2">
      <c r="A30" s="22" t="s">
        <v>25</v>
      </c>
      <c r="B30" s="25" t="s">
        <v>32</v>
      </c>
      <c r="C30" s="26"/>
      <c r="D30" s="8">
        <v>2000</v>
      </c>
      <c r="F30" s="20" t="s">
        <v>47</v>
      </c>
      <c r="G30" s="20"/>
      <c r="H30" s="20"/>
      <c r="I30" s="21">
        <f>(D32)-(B28+B12)</f>
        <v>296.25</v>
      </c>
    </row>
    <row r="31" spans="1:9" ht="15" customHeight="1" x14ac:dyDescent="0.2">
      <c r="A31" s="23"/>
      <c r="B31" s="25" t="s">
        <v>44</v>
      </c>
      <c r="C31" s="26"/>
      <c r="D31" s="8">
        <v>1000</v>
      </c>
      <c r="F31" s="20"/>
      <c r="G31" s="20"/>
      <c r="H31" s="20"/>
      <c r="I31" s="21"/>
    </row>
    <row r="32" spans="1:9" ht="15" customHeight="1" x14ac:dyDescent="0.2">
      <c r="A32" s="24"/>
      <c r="B32" s="27" t="s">
        <v>26</v>
      </c>
      <c r="C32" s="28"/>
      <c r="D32" s="9">
        <f>SUM(D30:D31)</f>
        <v>3000</v>
      </c>
      <c r="F32" s="20" t="s">
        <v>28</v>
      </c>
      <c r="G32" s="20"/>
      <c r="H32" s="20"/>
      <c r="I32" s="21">
        <f>(D35)-(B28+C12)</f>
        <v>-93.75</v>
      </c>
    </row>
    <row r="33" spans="1:9" x14ac:dyDescent="0.2">
      <c r="A33" s="22" t="s">
        <v>27</v>
      </c>
      <c r="B33" s="25" t="s">
        <v>33</v>
      </c>
      <c r="C33" s="26"/>
      <c r="D33" s="8">
        <v>2000</v>
      </c>
      <c r="F33" s="20"/>
      <c r="G33" s="20"/>
      <c r="H33" s="20"/>
      <c r="I33" s="21"/>
    </row>
    <row r="34" spans="1:9" x14ac:dyDescent="0.2">
      <c r="A34" s="23"/>
      <c r="B34" s="25" t="s">
        <v>44</v>
      </c>
      <c r="C34" s="26"/>
      <c r="D34" s="8"/>
      <c r="F34" s="20" t="s">
        <v>29</v>
      </c>
      <c r="G34" s="20"/>
      <c r="H34" s="20"/>
      <c r="I34" s="21">
        <f>I32-I30</f>
        <v>-390</v>
      </c>
    </row>
    <row r="35" spans="1:9" x14ac:dyDescent="0.2">
      <c r="A35" s="24"/>
      <c r="B35" s="27" t="s">
        <v>26</v>
      </c>
      <c r="C35" s="28"/>
      <c r="D35" s="9">
        <f>SUM(D33:D34)</f>
        <v>2000</v>
      </c>
      <c r="F35" s="20"/>
      <c r="G35" s="20"/>
      <c r="H35" s="20"/>
      <c r="I35" s="21"/>
    </row>
  </sheetData>
  <mergeCells count="14">
    <mergeCell ref="A30:A32"/>
    <mergeCell ref="B30:C30"/>
    <mergeCell ref="B31:C31"/>
    <mergeCell ref="B32:C32"/>
    <mergeCell ref="A33:A35"/>
    <mergeCell ref="B33:C33"/>
    <mergeCell ref="B34:C34"/>
    <mergeCell ref="B35:C35"/>
    <mergeCell ref="F30:H31"/>
    <mergeCell ref="I30:I31"/>
    <mergeCell ref="F32:H33"/>
    <mergeCell ref="I32:I33"/>
    <mergeCell ref="F34:H35"/>
    <mergeCell ref="I34:I35"/>
  </mergeCells>
  <conditionalFormatting sqref="D2:D12">
    <cfRule type="iconSet" priority="2">
      <iconSet iconSet="3Signs">
        <cfvo type="percent" val="0"/>
        <cfvo type="num" val="-20"/>
        <cfvo type="num" val="0"/>
      </iconSet>
    </cfRule>
  </conditionalFormatting>
  <conditionalFormatting sqref="D17:D27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pageSetup fitToWidth="0" fitToHeight="0"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33" customWidth="1"/>
    <col min="2" max="2" width="15.33203125" customWidth="1"/>
    <col min="3" max="3" width="10.83203125" customWidth="1"/>
  </cols>
  <sheetData>
    <row r="1" spans="1:4" x14ac:dyDescent="0.2">
      <c r="A1" t="s">
        <v>48</v>
      </c>
      <c r="B1" t="s">
        <v>49</v>
      </c>
      <c r="C1" t="s">
        <v>50</v>
      </c>
      <c r="D1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5DD0-74FD-48BD-BA03-449ECEE68786}">
  <dimension ref="A1:C5"/>
  <sheetViews>
    <sheetView workbookViewId="0">
      <selection activeCell="A2" sqref="A2"/>
    </sheetView>
  </sheetViews>
  <sheetFormatPr baseColWidth="10" defaultColWidth="8.83203125" defaultRowHeight="15" x14ac:dyDescent="0.2"/>
  <cols>
    <col min="1" max="1" width="21.1640625" customWidth="1"/>
    <col min="2" max="2" width="22.5" customWidth="1"/>
    <col min="3" max="3" width="21.1640625" customWidth="1"/>
  </cols>
  <sheetData>
    <row r="1" spans="1:3" ht="13.5" customHeight="1" x14ac:dyDescent="0.2">
      <c r="A1" t="s">
        <v>52</v>
      </c>
      <c r="B1" t="s">
        <v>53</v>
      </c>
      <c r="C1" t="s">
        <v>54</v>
      </c>
    </row>
    <row r="2" spans="1:3" ht="38" customHeight="1" x14ac:dyDescent="0.2">
      <c r="A2" t="s">
        <v>55</v>
      </c>
    </row>
    <row r="3" spans="1:3" ht="48.5" customHeight="1" x14ac:dyDescent="0.2">
      <c r="A3" t="s">
        <v>56</v>
      </c>
    </row>
    <row r="4" spans="1:3" ht="48.5" customHeight="1" x14ac:dyDescent="0.2">
      <c r="A4" t="s">
        <v>57</v>
      </c>
    </row>
    <row r="5" spans="1:3" ht="50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Julie</dc:creator>
  <cp:lastModifiedBy>Bruce Costa</cp:lastModifiedBy>
  <dcterms:created xsi:type="dcterms:W3CDTF">2019-09-22T03:55:45Z</dcterms:created>
  <dcterms:modified xsi:type="dcterms:W3CDTF">2020-04-21T16:58:49Z</dcterms:modified>
</cp:coreProperties>
</file>